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9030" tabRatio="791" activeTab="0"/>
  </bookViews>
  <sheets>
    <sheet name="DM progetto approvato  " sheetId="1" r:id="rId1"/>
  </sheets>
  <definedNames>
    <definedName name="_xlnm.Print_Area" localSheetId="0">'DM progetto approvato  '!$B$1:$I$48</definedName>
    <definedName name="Rateizzazione">"$#RIF!.$A$1:$B$7"</definedName>
    <definedName name="Snr">"$#RIF!.$B$17"</definedName>
    <definedName name="Snr_acc">"$#RIF!.$B$17"</definedName>
    <definedName name="Snr_app">'DM progetto approvato  '!$D$27</definedName>
    <definedName name="Su">"$#RIF!.$C$10"</definedName>
    <definedName name="Su_acc">"$#RIF!.$C$10"</definedName>
    <definedName name="Su_app">'DM progetto approvato  '!$E$19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4" authorId="0">
      <text>
        <r>
          <rPr>
            <sz val="10"/>
            <rFont val="Arial"/>
            <family val="2"/>
          </rPr>
          <t>INSERISCI il N° di unità immobiliari della stessa dimensione</t>
        </r>
      </text>
    </comment>
    <comment ref="E14" authorId="0">
      <text>
        <r>
          <rPr>
            <sz val="10"/>
            <rFont val="Arial"/>
            <family val="2"/>
          </rPr>
          <t>INSERISCI LA Somma delle superfici delle unità delle dimensioni a fianco riportate</t>
        </r>
      </text>
    </comment>
    <comment ref="E19" authorId="0">
      <text>
        <r>
          <rPr>
            <sz val="10"/>
            <rFont val="Arial"/>
            <family val="2"/>
          </rPr>
          <t>Superficie Utile
Su</t>
        </r>
      </text>
    </comment>
    <comment ref="B23" authorId="0">
      <text>
        <r>
          <rPr>
            <sz val="10"/>
            <rFont val="Arial"/>
            <family val="2"/>
          </rPr>
          <t>Cantinole, soffitte, locali motore ascensore, cabine idriche, lavatoi comuni, centrali termiche e altri locali a stretto servizio delle residenze</t>
        </r>
      </text>
    </comment>
    <comment ref="B24" authorId="0">
      <text>
        <r>
          <rPr>
            <sz val="10"/>
            <rFont val="Arial"/>
            <family val="2"/>
          </rPr>
          <t>Autorimesse</t>
        </r>
      </text>
    </comment>
    <comment ref="F24" authorId="0">
      <text>
        <r>
          <rPr>
            <sz val="10"/>
            <rFont val="Arial"/>
            <family val="2"/>
          </rPr>
          <t>Snr/Su</t>
        </r>
      </text>
    </comment>
    <comment ref="B25" authorId="0">
      <text>
        <r>
          <rPr>
            <sz val="10"/>
            <rFont val="Arial"/>
            <family val="2"/>
          </rPr>
          <t>Androni d'ingresso e porticati liberi</t>
        </r>
      </text>
    </comment>
    <comment ref="B26" authorId="0">
      <text>
        <r>
          <rPr>
            <sz val="10"/>
            <rFont val="Arial"/>
            <family val="2"/>
          </rPr>
          <t>Logge e balconi</t>
        </r>
      </text>
    </comment>
    <comment ref="D27" authorId="0">
      <text>
        <r>
          <rPr>
            <sz val="10"/>
            <rFont val="Arial"/>
            <family val="2"/>
          </rPr>
          <t>Superficie non residenziale
Snr</t>
        </r>
      </text>
    </comment>
    <comment ref="C38" authorId="0">
      <text>
        <r>
          <rPr>
            <sz val="10"/>
            <rFont val="Arial"/>
            <family val="2"/>
          </rPr>
          <t>Superficie netta non residenziale</t>
        </r>
      </text>
    </comment>
    <comment ref="C39" authorId="0">
      <text>
        <r>
          <rPr>
            <sz val="10"/>
            <rFont val="Arial"/>
            <family val="2"/>
          </rPr>
          <t>Superficie accessori</t>
        </r>
      </text>
    </comment>
  </commentList>
</comments>
</file>

<file path=xl/sharedStrings.xml><?xml version="1.0" encoding="utf-8"?>
<sst xmlns="http://schemas.openxmlformats.org/spreadsheetml/2006/main" count="90" uniqueCount="86">
  <si>
    <t>COMUNE DI FLUMINIMAGGIORE</t>
  </si>
  <si>
    <t>PROSPETTO PER LA DETERMINAZIONE DEL COSTO DI COSTRUZIONE</t>
  </si>
  <si>
    <t>TABELLA 1 - Incremento per superficie utile abitabile (art. 5)</t>
  </si>
  <si>
    <t>Classi di superficie</t>
  </si>
  <si>
    <t>n° alloggi</t>
  </si>
  <si>
    <t>Sup. utile abitabile</t>
  </si>
  <si>
    <t>Rapporto rispetto al totale</t>
  </si>
  <si>
    <t>%incremento</t>
  </si>
  <si>
    <t>Incremento per classi di sup</t>
  </si>
  <si>
    <t>(1)</t>
  </si>
  <si>
    <t>(2)</t>
  </si>
  <si>
    <t>(3)</t>
  </si>
  <si>
    <t>(4) = (3):Su</t>
  </si>
  <si>
    <t>(5)</t>
  </si>
  <si>
    <t>(6) = (4) x (5)</t>
  </si>
  <si>
    <r>
      <t xml:space="preserve">£  </t>
    </r>
    <r>
      <rPr>
        <sz val="8"/>
        <rFont val="Arial"/>
        <family val="2"/>
      </rPr>
      <t>95</t>
    </r>
  </si>
  <si>
    <r>
      <t xml:space="preserve">&gt; 95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110</t>
    </r>
  </si>
  <si>
    <r>
      <t xml:space="preserve">&gt; 110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130</t>
    </r>
  </si>
  <si>
    <r>
      <t xml:space="preserve">&gt; 130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160</t>
    </r>
  </si>
  <si>
    <t>&gt; 160</t>
  </si>
  <si>
    <t>i1=</t>
  </si>
  <si>
    <t>TABELLA 2 - Superfici e servizi accessori relativi alla parte residenziale</t>
  </si>
  <si>
    <t>TABELLA 3 - Incremento per servizi ed accessori relativi alla parte residenziale (art. 6)</t>
  </si>
  <si>
    <t>DESTINAZIONI</t>
  </si>
  <si>
    <t>Superficie netta di servizi e accessori</t>
  </si>
  <si>
    <t>Intervalli di variabilità del rapporto percentuale</t>
  </si>
  <si>
    <t>% incremento</t>
  </si>
  <si>
    <t>(7)</t>
  </si>
  <si>
    <t>(8)</t>
  </si>
  <si>
    <t>(9)</t>
  </si>
  <si>
    <t>(11)</t>
  </si>
  <si>
    <t>a</t>
  </si>
  <si>
    <r>
      <t xml:space="preserve">£  </t>
    </r>
    <r>
      <rPr>
        <sz val="8"/>
        <rFont val="Arial"/>
        <family val="2"/>
      </rPr>
      <t>50</t>
    </r>
  </si>
  <si>
    <t>b</t>
  </si>
  <si>
    <r>
      <t>Snr</t>
    </r>
    <r>
      <rPr>
        <sz val="10"/>
        <rFont val="Arial"/>
        <family val="2"/>
      </rPr>
      <t xml:space="preserve"> x 100 =</t>
    </r>
  </si>
  <si>
    <r>
      <t xml:space="preserve">&gt; 50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75</t>
    </r>
  </si>
  <si>
    <t>c</t>
  </si>
  <si>
    <t xml:space="preserve">     Su</t>
  </si>
  <si>
    <r>
      <t xml:space="preserve">&gt; 75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100</t>
    </r>
  </si>
  <si>
    <t>d</t>
  </si>
  <si>
    <t>&gt; 100</t>
  </si>
  <si>
    <t>i2=</t>
  </si>
  <si>
    <t>Superfici residenziali e relativi servizi ed accessori</t>
  </si>
  <si>
    <t>TABELLA 3 - Incremento per particolari caratteristiche (art. 7)</t>
  </si>
  <si>
    <t>Sigla</t>
  </si>
  <si>
    <t>Denominazione</t>
  </si>
  <si>
    <t>Superficie</t>
  </si>
  <si>
    <t>Su</t>
  </si>
  <si>
    <t>Snr</t>
  </si>
  <si>
    <t>numero particolari caratteristiche</t>
  </si>
  <si>
    <t>60% Snr</t>
  </si>
  <si>
    <t>4 = 1 + 3</t>
  </si>
  <si>
    <t>Sc</t>
  </si>
  <si>
    <t>i3=</t>
  </si>
  <si>
    <t>Superfici per attività turistiche commerciali direzionali</t>
  </si>
  <si>
    <t>Sn</t>
  </si>
  <si>
    <t>Sa</t>
  </si>
  <si>
    <t>60% Sa</t>
  </si>
  <si>
    <t>St</t>
  </si>
  <si>
    <t>Totale incrementi</t>
  </si>
  <si>
    <t>Maggiorazione (M)</t>
  </si>
  <si>
    <t>A -</t>
  </si>
  <si>
    <t>Costo al mq</t>
  </si>
  <si>
    <t>B -</t>
  </si>
  <si>
    <t>Costo Maggiorato</t>
  </si>
  <si>
    <t>A x (1 + M/100)</t>
  </si>
  <si>
    <t>C -</t>
  </si>
  <si>
    <t>Costo Costruzione edificio</t>
  </si>
  <si>
    <t>(Sc + St) x C</t>
  </si>
  <si>
    <t xml:space="preserve">  D -   PERCENTUALE CALCOLO ONERI</t>
  </si>
  <si>
    <t>D</t>
  </si>
  <si>
    <t>Lusso</t>
  </si>
  <si>
    <t>Villa mono-pluri familiari</t>
  </si>
  <si>
    <t>ZONE A B</t>
  </si>
  <si>
    <t>Media</t>
  </si>
  <si>
    <t>Edifici isolati plurifamiliari</t>
  </si>
  <si>
    <t>ZONE C D</t>
  </si>
  <si>
    <t>Economico popolare</t>
  </si>
  <si>
    <t>Edifici a torre, in linea, a schiera e tipologie tradizionali dei centri rurali sardi</t>
  </si>
  <si>
    <t>ZONE E</t>
  </si>
  <si>
    <t>ONERI COSTRUZIONE</t>
  </si>
  <si>
    <t>C x D</t>
  </si>
  <si>
    <t xml:space="preserve">sig.                                                                  nato a                                          il                                          </t>
  </si>
  <si>
    <t xml:space="preserve">Lavori di </t>
  </si>
  <si>
    <t>Provincia del SUD Sardegna</t>
  </si>
  <si>
    <t>(art. 16 D.P.R. 6 giugno 2001, n. 380)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</si>
</sst>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2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Symbol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164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right"/>
    </xf>
    <xf numFmtId="49" fontId="0" fillId="34" borderId="0" xfId="0" applyNumberFormat="1" applyFont="1" applyFill="1" applyBorder="1" applyAlignment="1">
      <alignment vertical="center"/>
    </xf>
    <xf numFmtId="164" fontId="0" fillId="34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9" fontId="1" fillId="33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40" zoomScaleNormal="140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13.8515625" style="2" customWidth="1"/>
    <col min="4" max="8" width="15.7109375" style="2" customWidth="1"/>
    <col min="9" max="9" width="7.00390625" style="2" customWidth="1"/>
    <col min="10" max="10" width="9.140625" style="1" customWidth="1"/>
    <col min="11" max="16384" width="9.140625" style="2" customWidth="1"/>
  </cols>
  <sheetData>
    <row r="1" spans="1:10" ht="12.75">
      <c r="A1" s="3"/>
      <c r="B1" s="3"/>
      <c r="C1" s="67" t="s">
        <v>0</v>
      </c>
      <c r="D1" s="67"/>
      <c r="E1" s="67"/>
      <c r="F1" s="67"/>
      <c r="G1" s="67"/>
      <c r="H1" s="67"/>
      <c r="I1" s="67"/>
      <c r="J1" s="3"/>
    </row>
    <row r="2" spans="1:10" ht="12.75">
      <c r="A2" s="3"/>
      <c r="B2" s="3"/>
      <c r="C2" s="67" t="s">
        <v>84</v>
      </c>
      <c r="D2" s="67"/>
      <c r="E2" s="67"/>
      <c r="F2" s="67"/>
      <c r="G2" s="67"/>
      <c r="H2" s="67"/>
      <c r="I2" s="67"/>
      <c r="J2" s="3"/>
    </row>
    <row r="3" spans="1:10" ht="12.75">
      <c r="A3" s="3"/>
      <c r="B3" s="3"/>
      <c r="C3" s="55"/>
      <c r="D3" s="55"/>
      <c r="E3" s="55"/>
      <c r="F3" s="55"/>
      <c r="G3" s="55"/>
      <c r="H3" s="55"/>
      <c r="I3" s="55"/>
      <c r="J3" s="3"/>
    </row>
    <row r="4" spans="1:10" ht="12.75">
      <c r="A4" s="3"/>
      <c r="B4" s="3"/>
      <c r="C4" s="67" t="s">
        <v>1</v>
      </c>
      <c r="D4" s="67"/>
      <c r="E4" s="67"/>
      <c r="F4" s="67"/>
      <c r="G4" s="67"/>
      <c r="H4" s="67"/>
      <c r="I4" s="67"/>
      <c r="J4" s="3"/>
    </row>
    <row r="5" spans="1:10" ht="12.75">
      <c r="A5" s="3"/>
      <c r="B5" s="3"/>
      <c r="C5" s="55" t="s">
        <v>85</v>
      </c>
      <c r="D5" s="55"/>
      <c r="E5" s="55"/>
      <c r="F5" s="55"/>
      <c r="G5" s="55"/>
      <c r="H5" s="55"/>
      <c r="I5" s="55"/>
      <c r="J5" s="3"/>
    </row>
    <row r="6" spans="1:10" ht="12.75">
      <c r="A6" s="3"/>
      <c r="B6" s="3"/>
      <c r="C6" s="55"/>
      <c r="D6" s="55"/>
      <c r="E6" s="55"/>
      <c r="F6" s="55"/>
      <c r="G6" s="55"/>
      <c r="H6" s="55"/>
      <c r="I6" s="55"/>
      <c r="J6" s="3"/>
    </row>
    <row r="7" spans="1:10" ht="15.75" customHeight="1">
      <c r="A7" s="3"/>
      <c r="B7" s="64" t="s">
        <v>82</v>
      </c>
      <c r="C7" s="52"/>
      <c r="D7" s="52"/>
      <c r="E7" s="52"/>
      <c r="F7" s="52"/>
      <c r="G7" s="52"/>
      <c r="H7" s="52"/>
      <c r="I7" s="52"/>
      <c r="J7" s="3"/>
    </row>
    <row r="8" spans="1:10" ht="16.5" customHeight="1">
      <c r="A8" s="3"/>
      <c r="B8" s="3"/>
      <c r="C8" s="55"/>
      <c r="D8" s="55"/>
      <c r="E8" s="55"/>
      <c r="F8" s="55"/>
      <c r="G8" s="55"/>
      <c r="H8" s="55"/>
      <c r="I8" s="55"/>
      <c r="J8" s="3"/>
    </row>
    <row r="9" spans="1:10" ht="12.75">
      <c r="A9" s="3"/>
      <c r="B9" s="64" t="s">
        <v>83</v>
      </c>
      <c r="C9" s="52"/>
      <c r="D9" s="52"/>
      <c r="E9" s="52"/>
      <c r="F9" s="52"/>
      <c r="G9" s="52"/>
      <c r="H9" s="52"/>
      <c r="I9" s="52"/>
      <c r="J9" s="3"/>
    </row>
    <row r="10" spans="1:10" ht="12.75">
      <c r="A10" s="3"/>
      <c r="B10" s="3"/>
      <c r="C10" s="65"/>
      <c r="D10" s="55"/>
      <c r="E10" s="55"/>
      <c r="F10" s="55"/>
      <c r="G10" s="55"/>
      <c r="H10" s="55"/>
      <c r="I10" s="55"/>
      <c r="J10" s="3"/>
    </row>
    <row r="11" spans="1:10" ht="16.5" customHeight="1">
      <c r="A11" s="3"/>
      <c r="B11" s="66" t="s">
        <v>2</v>
      </c>
      <c r="C11" s="66"/>
      <c r="D11" s="66"/>
      <c r="E11" s="66"/>
      <c r="F11" s="66"/>
      <c r="G11" s="66"/>
      <c r="H11" s="66"/>
      <c r="I11" s="66"/>
      <c r="J11" s="3"/>
    </row>
    <row r="12" spans="1:10" ht="22.5" customHeight="1">
      <c r="A12" s="3"/>
      <c r="B12" s="60" t="s">
        <v>3</v>
      </c>
      <c r="C12" s="60"/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6"/>
      <c r="J12" s="7"/>
    </row>
    <row r="13" spans="1:10" ht="12.75">
      <c r="A13" s="3"/>
      <c r="B13" s="61" t="s">
        <v>9</v>
      </c>
      <c r="C13" s="61"/>
      <c r="D13" s="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6"/>
      <c r="J13" s="7"/>
    </row>
    <row r="14" spans="1:10" ht="12.75">
      <c r="A14" s="3"/>
      <c r="B14" s="62" t="s">
        <v>15</v>
      </c>
      <c r="C14" s="62"/>
      <c r="D14" s="10"/>
      <c r="E14" s="11">
        <v>1</v>
      </c>
      <c r="F14" s="12">
        <f>+E14/Su_app</f>
        <v>1</v>
      </c>
      <c r="G14" s="11">
        <v>0</v>
      </c>
      <c r="H14" s="12">
        <f>+F14*G14</f>
        <v>0</v>
      </c>
      <c r="I14" s="4"/>
      <c r="J14" s="7"/>
    </row>
    <row r="15" spans="1:10" ht="12.75">
      <c r="A15" s="3"/>
      <c r="B15" s="63" t="s">
        <v>16</v>
      </c>
      <c r="C15" s="63"/>
      <c r="D15" s="10"/>
      <c r="E15" s="11"/>
      <c r="F15" s="12">
        <f>+E15/Su_app</f>
        <v>0</v>
      </c>
      <c r="G15" s="11">
        <v>5</v>
      </c>
      <c r="H15" s="12">
        <f>+F15*G15</f>
        <v>0</v>
      </c>
      <c r="I15" s="4"/>
      <c r="J15" s="7"/>
    </row>
    <row r="16" spans="1:10" ht="12.75">
      <c r="A16" s="3"/>
      <c r="B16" s="63" t="s">
        <v>17</v>
      </c>
      <c r="C16" s="63"/>
      <c r="D16" s="10"/>
      <c r="E16" s="11"/>
      <c r="F16" s="12">
        <f>+E16/Su_app</f>
        <v>0</v>
      </c>
      <c r="G16" s="11">
        <v>15</v>
      </c>
      <c r="H16" s="12">
        <f>+F16*G16</f>
        <v>0</v>
      </c>
      <c r="I16" s="4"/>
      <c r="J16" s="7"/>
    </row>
    <row r="17" spans="1:10" ht="12.75">
      <c r="A17" s="3"/>
      <c r="B17" s="63" t="s">
        <v>18</v>
      </c>
      <c r="C17" s="63"/>
      <c r="D17" s="10">
        <v>1</v>
      </c>
      <c r="E17" s="11"/>
      <c r="F17" s="12">
        <f>+E17/Su_app</f>
        <v>0</v>
      </c>
      <c r="G17" s="11">
        <v>30</v>
      </c>
      <c r="H17" s="12">
        <f>+F17*G17</f>
        <v>0</v>
      </c>
      <c r="I17" s="4"/>
      <c r="J17" s="7"/>
    </row>
    <row r="18" spans="1:10" ht="12.75">
      <c r="A18" s="3"/>
      <c r="B18" s="63" t="s">
        <v>19</v>
      </c>
      <c r="C18" s="63"/>
      <c r="D18" s="10"/>
      <c r="E18" s="11"/>
      <c r="F18" s="12">
        <f>+E18/Su_app</f>
        <v>0</v>
      </c>
      <c r="G18" s="11">
        <v>50</v>
      </c>
      <c r="H18" s="12">
        <f>+F18*G18</f>
        <v>0</v>
      </c>
      <c r="I18" s="4"/>
      <c r="J18" s="7"/>
    </row>
    <row r="19" spans="1:10" ht="12.75">
      <c r="A19" s="3"/>
      <c r="B19" s="3"/>
      <c r="C19" s="6"/>
      <c r="D19" s="6"/>
      <c r="E19" s="11">
        <f>+E18+E17+E16+E15+E14</f>
        <v>1</v>
      </c>
      <c r="F19" s="4"/>
      <c r="G19" s="4"/>
      <c r="H19" s="14" t="s">
        <v>20</v>
      </c>
      <c r="I19" s="12">
        <f>SUM(H14:H18)</f>
        <v>0</v>
      </c>
      <c r="J19" s="3"/>
    </row>
    <row r="20" spans="1:14" ht="22.5" customHeight="1">
      <c r="A20" s="3"/>
      <c r="B20" s="57" t="s">
        <v>21</v>
      </c>
      <c r="C20" s="57"/>
      <c r="D20" s="57"/>
      <c r="E20" s="6"/>
      <c r="F20" s="6"/>
      <c r="G20" s="57" t="s">
        <v>22</v>
      </c>
      <c r="H20" s="57"/>
      <c r="I20" s="57"/>
      <c r="J20" s="3"/>
      <c r="L20" s="15"/>
      <c r="M20" s="15"/>
      <c r="N20" s="16"/>
    </row>
    <row r="21" spans="1:14" ht="33.75" customHeight="1">
      <c r="A21" s="3"/>
      <c r="B21" s="60" t="s">
        <v>23</v>
      </c>
      <c r="C21" s="60"/>
      <c r="D21" s="5" t="s">
        <v>24</v>
      </c>
      <c r="E21" s="6"/>
      <c r="F21" s="6"/>
      <c r="G21" s="5" t="s">
        <v>25</v>
      </c>
      <c r="H21" s="5" t="s">
        <v>26</v>
      </c>
      <c r="I21" s="17"/>
      <c r="J21" s="3"/>
      <c r="L21" s="18"/>
      <c r="M21" s="18"/>
      <c r="N21" s="16"/>
    </row>
    <row r="22" spans="1:14" ht="12.75">
      <c r="A22" s="3"/>
      <c r="B22" s="61" t="s">
        <v>27</v>
      </c>
      <c r="C22" s="61"/>
      <c r="D22" s="8" t="s">
        <v>28</v>
      </c>
      <c r="E22" s="6"/>
      <c r="F22" s="6"/>
      <c r="G22" s="19" t="s">
        <v>29</v>
      </c>
      <c r="H22" s="8" t="s">
        <v>30</v>
      </c>
      <c r="I22" s="3"/>
      <c r="J22" s="3"/>
      <c r="L22" s="18"/>
      <c r="M22" s="18"/>
      <c r="N22" s="16"/>
    </row>
    <row r="23" spans="1:14" ht="12.75">
      <c r="A23" s="3"/>
      <c r="B23" s="56" t="s">
        <v>31</v>
      </c>
      <c r="C23" s="56"/>
      <c r="D23" s="20"/>
      <c r="E23" s="6"/>
      <c r="F23" s="6"/>
      <c r="G23" s="21" t="s">
        <v>32</v>
      </c>
      <c r="H23" s="11">
        <v>0</v>
      </c>
      <c r="I23" s="22"/>
      <c r="J23" s="3"/>
      <c r="L23" s="18"/>
      <c r="M23" s="18"/>
      <c r="N23" s="16"/>
    </row>
    <row r="24" spans="1:14" ht="12.75">
      <c r="A24" s="3"/>
      <c r="B24" s="56" t="s">
        <v>33</v>
      </c>
      <c r="C24" s="56"/>
      <c r="D24" s="20"/>
      <c r="E24" s="23" t="s">
        <v>34</v>
      </c>
      <c r="F24" s="24">
        <f>+Snr_app/Su_app*100</f>
        <v>0</v>
      </c>
      <c r="G24" s="25" t="s">
        <v>35</v>
      </c>
      <c r="H24" s="11">
        <v>10</v>
      </c>
      <c r="I24" s="3"/>
      <c r="J24" s="3"/>
      <c r="L24" s="15"/>
      <c r="M24" s="15"/>
      <c r="N24" s="16"/>
    </row>
    <row r="25" spans="1:10" ht="12.75">
      <c r="A25" s="3"/>
      <c r="B25" s="56" t="s">
        <v>36</v>
      </c>
      <c r="C25" s="56"/>
      <c r="D25" s="20"/>
      <c r="E25" s="26" t="s">
        <v>37</v>
      </c>
      <c r="F25" s="6"/>
      <c r="G25" s="25" t="s">
        <v>38</v>
      </c>
      <c r="H25" s="11">
        <v>20</v>
      </c>
      <c r="I25" s="3"/>
      <c r="J25" s="3"/>
    </row>
    <row r="26" spans="1:10" ht="12.75">
      <c r="A26" s="3"/>
      <c r="B26" s="56" t="s">
        <v>39</v>
      </c>
      <c r="C26" s="56"/>
      <c r="D26" s="20"/>
      <c r="E26" s="3"/>
      <c r="F26" s="3"/>
      <c r="G26" s="13" t="s">
        <v>40</v>
      </c>
      <c r="H26" s="11">
        <v>30</v>
      </c>
      <c r="I26" s="3"/>
      <c r="J26" s="3"/>
    </row>
    <row r="27" spans="1:10" ht="12.75">
      <c r="A27" s="3"/>
      <c r="B27" s="7"/>
      <c r="C27" s="6"/>
      <c r="D27" s="20">
        <f>+D26+D25+D24+D23</f>
        <v>0</v>
      </c>
      <c r="E27" s="27">
        <f>+IF(G42&lt;=5,0,IF(G42&lt;=10,5,IF(G42&lt;=15,10,IF(G42&lt;=20,15,IF(G42&lt;=25,20,IF(G42&lt;=30,25,IF(G42&lt;=35,30,IF(G42&lt;=40,35))))))))</f>
        <v>0</v>
      </c>
      <c r="F27" s="4" t="b">
        <f>+IF(AND(G42&gt;40,G42&lt;=45),40,IF(AND(G42&gt;45,G42&lt;=50),45,IF(G42&gt;50,50)))</f>
        <v>0</v>
      </c>
      <c r="G27" s="6"/>
      <c r="H27" s="14" t="s">
        <v>41</v>
      </c>
      <c r="I27" s="11">
        <f>+IF(F24&lt;=50,0,IF(F24&lt;=75,10,IF(F24&lt;=100,20,30)))</f>
        <v>0</v>
      </c>
      <c r="J27" s="3"/>
    </row>
    <row r="28" spans="1:10" ht="12.75">
      <c r="A28" s="3"/>
      <c r="B28" s="7"/>
      <c r="C28" s="6"/>
      <c r="D28" s="6"/>
      <c r="E28" s="6"/>
      <c r="F28" s="6"/>
      <c r="G28" s="6"/>
      <c r="H28" s="14"/>
      <c r="I28" s="4"/>
      <c r="J28" s="3"/>
    </row>
    <row r="29" spans="1:10" ht="12.75" customHeight="1">
      <c r="A29" s="3"/>
      <c r="B29" s="28" t="s">
        <v>42</v>
      </c>
      <c r="C29" s="29"/>
      <c r="D29" s="29"/>
      <c r="E29" s="29"/>
      <c r="F29" s="57" t="s">
        <v>43</v>
      </c>
      <c r="G29" s="57"/>
      <c r="H29" s="57"/>
      <c r="I29" s="3"/>
      <c r="J29" s="7"/>
    </row>
    <row r="30" spans="1:10" ht="12.75" customHeight="1">
      <c r="A30" s="3"/>
      <c r="B30" s="5" t="s">
        <v>44</v>
      </c>
      <c r="C30" s="5" t="s">
        <v>45</v>
      </c>
      <c r="D30" s="5" t="s">
        <v>46</v>
      </c>
      <c r="E30" s="29"/>
      <c r="F30" s="3"/>
      <c r="G30" s="3"/>
      <c r="H30" s="6"/>
      <c r="I30" s="6"/>
      <c r="J30" s="7"/>
    </row>
    <row r="31" spans="1:10" ht="12.75">
      <c r="A31" s="3"/>
      <c r="B31" s="30">
        <v>1</v>
      </c>
      <c r="C31" s="30" t="s">
        <v>47</v>
      </c>
      <c r="D31" s="11">
        <f>+Su_app</f>
        <v>1</v>
      </c>
      <c r="E31" s="6"/>
      <c r="F31" s="11"/>
      <c r="G31" s="11"/>
      <c r="H31" s="20"/>
      <c r="I31" s="6"/>
      <c r="J31" s="7"/>
    </row>
    <row r="32" spans="1:10" ht="22.5">
      <c r="A32" s="3"/>
      <c r="B32" s="30">
        <v>2</v>
      </c>
      <c r="C32" s="30" t="s">
        <v>48</v>
      </c>
      <c r="D32" s="11">
        <f>+Snr_app</f>
        <v>0</v>
      </c>
      <c r="E32" s="6"/>
      <c r="F32" s="5" t="s">
        <v>49</v>
      </c>
      <c r="G32" s="11">
        <v>0</v>
      </c>
      <c r="H32" s="11">
        <f>G32*10</f>
        <v>0</v>
      </c>
      <c r="I32" s="6"/>
      <c r="J32" s="3"/>
    </row>
    <row r="33" spans="1:10" ht="12.75">
      <c r="A33" s="3"/>
      <c r="B33" s="30">
        <v>3</v>
      </c>
      <c r="C33" s="30" t="s">
        <v>50</v>
      </c>
      <c r="D33" s="11">
        <f>0.6*Snr_app</f>
        <v>0</v>
      </c>
      <c r="E33" s="6"/>
      <c r="F33" s="11"/>
      <c r="G33" s="11"/>
      <c r="H33" s="31"/>
      <c r="I33" s="3"/>
      <c r="J33" s="3"/>
    </row>
    <row r="34" spans="1:10" ht="12.75">
      <c r="A34" s="3"/>
      <c r="B34" s="30" t="s">
        <v>51</v>
      </c>
      <c r="C34" s="30" t="s">
        <v>52</v>
      </c>
      <c r="D34" s="11">
        <f>+D33+D31</f>
        <v>1</v>
      </c>
      <c r="E34" s="6"/>
      <c r="F34" s="6"/>
      <c r="G34" s="6"/>
      <c r="H34" s="14" t="s">
        <v>53</v>
      </c>
      <c r="I34" s="11">
        <f>H32</f>
        <v>0</v>
      </c>
      <c r="J34" s="3"/>
    </row>
    <row r="35" spans="1:10" ht="12.75">
      <c r="A35" s="3"/>
      <c r="B35" s="7"/>
      <c r="C35" s="6"/>
      <c r="D35" s="6"/>
      <c r="E35" s="6"/>
      <c r="F35" s="6"/>
      <c r="G35" s="6"/>
      <c r="H35" s="6"/>
      <c r="I35" s="6"/>
      <c r="J35" s="7"/>
    </row>
    <row r="36" spans="1:10" ht="12.75">
      <c r="A36" s="3"/>
      <c r="B36" s="28" t="s">
        <v>54</v>
      </c>
      <c r="C36" s="29"/>
      <c r="D36" s="29"/>
      <c r="E36" s="3"/>
      <c r="F36" s="3"/>
      <c r="G36" s="3"/>
      <c r="H36" s="3"/>
      <c r="I36" s="7"/>
      <c r="J36" s="7"/>
    </row>
    <row r="37" spans="1:10" ht="12.75">
      <c r="A37" s="3"/>
      <c r="B37" s="5" t="s">
        <v>44</v>
      </c>
      <c r="C37" s="5" t="s">
        <v>45</v>
      </c>
      <c r="D37" s="5" t="s">
        <v>46</v>
      </c>
      <c r="E37" s="3"/>
      <c r="F37" s="3"/>
      <c r="G37" s="3"/>
      <c r="H37" s="3"/>
      <c r="I37" s="7"/>
      <c r="J37" s="7"/>
    </row>
    <row r="38" spans="1:10" ht="12.75">
      <c r="A38" s="3"/>
      <c r="B38" s="30">
        <v>1</v>
      </c>
      <c r="C38" s="30" t="s">
        <v>55</v>
      </c>
      <c r="D38" s="11">
        <v>0</v>
      </c>
      <c r="E38" s="3"/>
      <c r="F38" s="3"/>
      <c r="G38" s="3"/>
      <c r="H38" s="3"/>
      <c r="I38" s="7"/>
      <c r="J38" s="7"/>
    </row>
    <row r="39" spans="1:10" ht="12.75">
      <c r="A39" s="3"/>
      <c r="B39" s="30">
        <v>2</v>
      </c>
      <c r="C39" s="30" t="s">
        <v>56</v>
      </c>
      <c r="D39" s="11">
        <v>0</v>
      </c>
      <c r="E39" s="3"/>
      <c r="F39" s="3"/>
      <c r="G39" s="3"/>
      <c r="H39" s="3"/>
      <c r="I39" s="3"/>
      <c r="J39" s="3"/>
    </row>
    <row r="40" spans="1:10" ht="12.75">
      <c r="A40" s="3"/>
      <c r="B40" s="30">
        <v>3</v>
      </c>
      <c r="C40" s="30" t="s">
        <v>57</v>
      </c>
      <c r="D40" s="11">
        <f>D39*0.6</f>
        <v>0</v>
      </c>
      <c r="E40" s="3"/>
      <c r="F40" s="3"/>
      <c r="G40" s="3"/>
      <c r="H40" s="3"/>
      <c r="I40" s="3"/>
      <c r="J40" s="3"/>
    </row>
    <row r="41" spans="1:10" ht="12.75">
      <c r="A41" s="3"/>
      <c r="B41" s="30" t="s">
        <v>51</v>
      </c>
      <c r="C41" s="30" t="s">
        <v>58</v>
      </c>
      <c r="D41" s="11">
        <f>D38+D40</f>
        <v>0</v>
      </c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2" t="s">
        <v>59</v>
      </c>
      <c r="G42" s="12">
        <f>+I34+I27+I19</f>
        <v>0</v>
      </c>
      <c r="H42" s="32" t="s">
        <v>60</v>
      </c>
      <c r="I42" s="11">
        <f>+IF(OR(E27=0,E27&lt;&gt;FALSE),E27,F27)</f>
        <v>0</v>
      </c>
      <c r="J42" s="3"/>
    </row>
    <row r="43" spans="1:10" ht="12.75">
      <c r="A43" s="3"/>
      <c r="B43" s="3"/>
      <c r="C43" s="3"/>
      <c r="D43" s="3"/>
      <c r="E43" s="6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6"/>
      <c r="F44" s="7"/>
      <c r="G44" s="7"/>
      <c r="H44" s="7"/>
      <c r="I44" s="7"/>
      <c r="J44" s="3"/>
    </row>
    <row r="45" spans="1:10" ht="12.75">
      <c r="A45" s="3"/>
      <c r="B45" s="33" t="s">
        <v>61</v>
      </c>
      <c r="C45" s="58" t="s">
        <v>62</v>
      </c>
      <c r="D45" s="58"/>
      <c r="E45" s="6"/>
      <c r="F45" s="34">
        <v>226.98</v>
      </c>
      <c r="G45" s="6"/>
      <c r="H45" s="6"/>
      <c r="I45" s="6"/>
      <c r="J45" s="3"/>
    </row>
    <row r="46" spans="1:10" ht="12.75">
      <c r="A46" s="3"/>
      <c r="B46" s="33" t="s">
        <v>63</v>
      </c>
      <c r="C46" s="58" t="s">
        <v>64</v>
      </c>
      <c r="D46" s="58"/>
      <c r="E46" s="35" t="s">
        <v>65</v>
      </c>
      <c r="F46" s="34">
        <f>+F45*(1+I42/100)</f>
        <v>226.98</v>
      </c>
      <c r="G46" s="6"/>
      <c r="H46" s="6"/>
      <c r="I46" s="6"/>
      <c r="J46" s="3"/>
    </row>
    <row r="47" spans="1:10" ht="12.75">
      <c r="A47" s="3"/>
      <c r="B47" s="36" t="s">
        <v>66</v>
      </c>
      <c r="C47" s="59" t="s">
        <v>67</v>
      </c>
      <c r="D47" s="59"/>
      <c r="E47" s="37" t="s">
        <v>68</v>
      </c>
      <c r="F47" s="38">
        <f>+F46*(D34+D41)</f>
        <v>226.98</v>
      </c>
      <c r="G47" s="6"/>
      <c r="H47" s="6"/>
      <c r="I47" s="6"/>
      <c r="J47" s="3"/>
    </row>
    <row r="48" spans="1:10" ht="12.75">
      <c r="A48" s="3"/>
      <c r="B48" s="3"/>
      <c r="C48" s="39"/>
      <c r="D48" s="39"/>
      <c r="E48" s="3"/>
      <c r="F48" s="3"/>
      <c r="G48" s="3"/>
      <c r="H48" s="3"/>
      <c r="I48" s="3"/>
      <c r="J48" s="3"/>
    </row>
    <row r="49" spans="1:10" ht="12.75">
      <c r="A49" s="3"/>
      <c r="B49" s="52" t="s">
        <v>69</v>
      </c>
      <c r="C49" s="52"/>
      <c r="D49" s="52"/>
      <c r="E49" s="3"/>
      <c r="F49" s="3"/>
      <c r="G49" s="3"/>
      <c r="H49" s="3"/>
      <c r="I49" s="3"/>
      <c r="J49" s="3"/>
    </row>
    <row r="50" spans="1:12" ht="12.75">
      <c r="A50" s="3"/>
      <c r="B50" s="40"/>
      <c r="C50" s="41"/>
      <c r="D50" s="41"/>
      <c r="E50" s="41"/>
      <c r="F50" s="41"/>
      <c r="G50" s="41"/>
      <c r="H50" s="41"/>
      <c r="I50" s="42" t="s">
        <v>70</v>
      </c>
      <c r="J50" s="3"/>
      <c r="K50" s="1"/>
      <c r="L50" s="1"/>
    </row>
    <row r="51" spans="1:12" ht="22.5">
      <c r="A51" s="3"/>
      <c r="B51" s="53">
        <v>0.05</v>
      </c>
      <c r="C51" s="44" t="s">
        <v>71</v>
      </c>
      <c r="D51" s="43">
        <v>0.02</v>
      </c>
      <c r="E51" s="44" t="s">
        <v>72</v>
      </c>
      <c r="F51" s="43">
        <v>0.02</v>
      </c>
      <c r="G51" s="45" t="s">
        <v>73</v>
      </c>
      <c r="H51" s="5">
        <v>0</v>
      </c>
      <c r="I51" s="54">
        <v>0.07</v>
      </c>
      <c r="J51" s="3"/>
      <c r="K51" s="1"/>
      <c r="L51" s="1"/>
    </row>
    <row r="52" spans="1:12" ht="22.5">
      <c r="A52" s="3"/>
      <c r="B52" s="53"/>
      <c r="C52" s="44" t="s">
        <v>74</v>
      </c>
      <c r="D52" s="46">
        <v>0.005</v>
      </c>
      <c r="E52" s="44" t="s">
        <v>75</v>
      </c>
      <c r="F52" s="46">
        <v>0.005</v>
      </c>
      <c r="G52" s="45" t="s">
        <v>76</v>
      </c>
      <c r="H52" s="46">
        <v>0.005</v>
      </c>
      <c r="I52" s="54"/>
      <c r="J52" s="3"/>
      <c r="K52" s="1"/>
      <c r="L52" s="1"/>
    </row>
    <row r="53" spans="1:12" ht="45">
      <c r="A53" s="3"/>
      <c r="B53" s="53"/>
      <c r="C53" s="44" t="s">
        <v>77</v>
      </c>
      <c r="D53" s="30">
        <v>0</v>
      </c>
      <c r="E53" s="47" t="s">
        <v>78</v>
      </c>
      <c r="F53" s="30">
        <v>0</v>
      </c>
      <c r="G53" s="45" t="s">
        <v>79</v>
      </c>
      <c r="H53" s="43">
        <v>0.02</v>
      </c>
      <c r="I53" s="54"/>
      <c r="J53" s="3"/>
      <c r="K53" s="1"/>
      <c r="L53" s="1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"/>
      <c r="L54" s="1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  <c r="L55" s="1"/>
    </row>
    <row r="56" spans="1:12" ht="12.75">
      <c r="A56" s="55"/>
      <c r="B56" s="7"/>
      <c r="C56" s="3"/>
      <c r="D56" s="3"/>
      <c r="E56" s="3"/>
      <c r="F56" s="3"/>
      <c r="G56" s="3"/>
      <c r="H56" s="3"/>
      <c r="I56" s="3"/>
      <c r="J56" s="3"/>
      <c r="K56" s="1"/>
      <c r="L56" s="1"/>
    </row>
    <row r="57" spans="1:12" ht="12.75">
      <c r="A57" s="55"/>
      <c r="B57" s="7"/>
      <c r="C57" s="3"/>
      <c r="D57" s="3"/>
      <c r="E57" s="3"/>
      <c r="F57" s="3"/>
      <c r="G57" s="3"/>
      <c r="H57" s="3"/>
      <c r="I57" s="3"/>
      <c r="J57" s="3"/>
      <c r="K57" s="1"/>
      <c r="L57" s="1"/>
    </row>
    <row r="58" spans="1:12" ht="12.75">
      <c r="A58" s="55"/>
      <c r="B58" s="48" t="s">
        <v>80</v>
      </c>
      <c r="C58" s="49"/>
      <c r="D58" s="50" t="s">
        <v>81</v>
      </c>
      <c r="E58" s="49"/>
      <c r="F58" s="51">
        <f>F47*I51</f>
        <v>15.8886</v>
      </c>
      <c r="G58" s="3"/>
      <c r="H58" s="3"/>
      <c r="I58" s="3"/>
      <c r="J58" s="3"/>
      <c r="K58" s="1"/>
      <c r="L58" s="1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  <c r="L60" s="1"/>
    </row>
    <row r="61" spans="7:12" ht="12.75">
      <c r="G61" s="1"/>
      <c r="H61" s="1"/>
      <c r="I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K103" s="1"/>
      <c r="L103" s="1"/>
    </row>
  </sheetData>
  <sheetProtection selectLockedCells="1" selectUnlockedCells="1"/>
  <mergeCells count="34">
    <mergeCell ref="C1:I1"/>
    <mergeCell ref="C2:I2"/>
    <mergeCell ref="C3:I3"/>
    <mergeCell ref="C4:I4"/>
    <mergeCell ref="C5:I5"/>
    <mergeCell ref="C6:I6"/>
    <mergeCell ref="B7:I7"/>
    <mergeCell ref="C8:I8"/>
    <mergeCell ref="B9:I9"/>
    <mergeCell ref="C10:I10"/>
    <mergeCell ref="B11:I11"/>
    <mergeCell ref="B12:C12"/>
    <mergeCell ref="B13:C13"/>
    <mergeCell ref="B14:C14"/>
    <mergeCell ref="B15:C15"/>
    <mergeCell ref="B16:C16"/>
    <mergeCell ref="B17:C17"/>
    <mergeCell ref="B18:C18"/>
    <mergeCell ref="B20:D20"/>
    <mergeCell ref="G20:I20"/>
    <mergeCell ref="B21:C21"/>
    <mergeCell ref="B22:C22"/>
    <mergeCell ref="B23:C23"/>
    <mergeCell ref="B24:C24"/>
    <mergeCell ref="B49:D49"/>
    <mergeCell ref="B51:B53"/>
    <mergeCell ref="I51:I53"/>
    <mergeCell ref="A56:A58"/>
    <mergeCell ref="B25:C25"/>
    <mergeCell ref="B26:C26"/>
    <mergeCell ref="F29:H29"/>
    <mergeCell ref="C45:D45"/>
    <mergeCell ref="C46:D46"/>
    <mergeCell ref="C47:D4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2016-11-16T08:42:20Z</dcterms:created>
  <dcterms:modified xsi:type="dcterms:W3CDTF">2016-11-16T08:42:26Z</dcterms:modified>
  <cp:category/>
  <cp:version/>
  <cp:contentType/>
  <cp:contentStatus/>
</cp:coreProperties>
</file>